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CLOUDEX2ULTRA\Daten\Literatur\Bücher\2020 K3-Blatt-Kalk\ORIGINAL_Hilfsprog(K3Z1)\"/>
    </mc:Choice>
  </mc:AlternateContent>
  <xr:revisionPtr revIDLastSave="0" documentId="13_ncr:1_{71736844-55F8-4CDD-B4D5-2D9F0D04F9C6}" xr6:coauthVersionLast="47" xr6:coauthVersionMax="47" xr10:uidLastSave="{00000000-0000-0000-0000-000000000000}"/>
  <workbookProtection workbookAlgorithmName="SHA-512" workbookHashValue="oMV0Qd4dr0DbkO5O3s8zrGJNYzI25Dnmplq37hZTgYZGpa2k6dNASUcWHwI1btsMhFFDJowdWQ/edRSUJ1MAQA==" workbookSaltValue="8qx3PNipkUPyIktvVsn+5w==" workbookSpinCount="100000" lockStructure="1"/>
  <bookViews>
    <workbookView xWindow="-98" yWindow="503" windowWidth="20715" windowHeight="13274" xr2:uid="{C919CFDB-6F7F-4392-86EC-EB8E435C691F}"/>
  </bookViews>
  <sheets>
    <sheet name="Bauzinsen Berechnung" sheetId="3" r:id="rId1"/>
  </sheets>
  <externalReferences>
    <externalReference r:id="rId2"/>
    <externalReference r:id="rId3"/>
    <externalReference r:id="rId4"/>
  </externalReferences>
  <definedNames>
    <definedName name="_WAZ1">[1]SOLL_AZ.XLS!$H$58</definedName>
    <definedName name="_WAZ2">[1]SOLL_AZ.XLS!$I$58</definedName>
    <definedName name="AB_10b">[1]SOLL_AZ.XLS!$I$161</definedName>
    <definedName name="AB_20">[1]SOLL_AZ.XLS!$I$185</definedName>
    <definedName name="AB_21">[1]KALK.XLS!$M$409</definedName>
    <definedName name="AB_6">[1]SOLL_AZ.XLS!$I$108</definedName>
    <definedName name="AB_7a">[1]SOLL_AZ.XLS!$I$115</definedName>
    <definedName name="AB_7b">[1]SOLL_AZ.XLS!$I$120</definedName>
    <definedName name="AB_8a">[1]SOLL_AZ.XLS!$I$139</definedName>
    <definedName name="AB_A">[1]KALK.XLS!$M$6</definedName>
    <definedName name="AB_B">[1]KALK.XLS!$M$8</definedName>
    <definedName name="AB_C">[1]KALK.XLS!$M$12</definedName>
    <definedName name="AB_ML">[1]KALK.XLS!$M$21</definedName>
    <definedName name="AB_U">[1]KALK.XLS!$M$418</definedName>
    <definedName name="AB_WBF">[1]SV_SATZ.XLS!$H$12</definedName>
    <definedName name="Arb_IE">[1]SV_SATZ.XLS!$E$27</definedName>
    <definedName name="Arb_KV">[1]SV_SATZ.XLS!$E$29</definedName>
    <definedName name="ARB_KV_AN">[1]SV_SATZ.XLS!$F$29</definedName>
    <definedName name="Arb_UV">[1]SV_SATZ.XLS!$E$31</definedName>
    <definedName name="AufzahlungsSTD">'[2]Stamm KV-Daten'!$A$50:$A$59</definedName>
    <definedName name="AufzahlungsStdEURO">'[2]Stamm KV-Daten'!$A$61:$A$65</definedName>
    <definedName name="AZ_1">[1]SOLL_AZ.XLS!$H$196</definedName>
    <definedName name="AZ_2">[1]SOLL_AZ.XLS!$I$196</definedName>
    <definedName name="AZ_AB">[1]SOLL_AZ.XLS!$I$197</definedName>
    <definedName name="AZ_BIS">[1]SOLL_AZ.XLS!$H$197</definedName>
    <definedName name="BIS_10b">[1]SOLL_AZ.XLS!$H$161</definedName>
    <definedName name="BIS_11">[1]SOLL_AZ.XLS!$H$168</definedName>
    <definedName name="BIS_12">[1]SOLL_AZ.XLS!$H$174</definedName>
    <definedName name="BIS_13">[1]SOLL_AZ.XLS!$H$190</definedName>
    <definedName name="BIS_20">[1]SOLL_AZ.XLS!$H$184</definedName>
    <definedName name="Bis_3">[1]SOLL_AZ.XLS!$H$79</definedName>
    <definedName name="BIS_4">[1]SOLL_AZ.XLS!$H$86</definedName>
    <definedName name="BIS_5">[1]SOLL_AZ.XLS!$H$93</definedName>
    <definedName name="BIS_6">[1]SOLL_AZ.XLS!$H$108</definedName>
    <definedName name="BIS_7a">[1]SOLL_AZ.XLS!$H$115</definedName>
    <definedName name="BIS_7b">[1]SOLL_AZ.XLS!$H$120</definedName>
    <definedName name="BIS_8a">[1]SOLL_AZ.XLS!$H$139</definedName>
    <definedName name="BIS_9">[1]SOLL_AZ.XLS!$H$155</definedName>
    <definedName name="BIS_A">[1]KALK.XLS!$L$6</definedName>
    <definedName name="BIS_B">[1]KALK.XLS!$L$8</definedName>
    <definedName name="BIS_C">[1]KALK.XLS!$L$12</definedName>
    <definedName name="BIS_ML">[1]KALK.XLS!$L$21</definedName>
    <definedName name="BIS_U">[1]KALK.XLS!$L$418</definedName>
    <definedName name="BIS_WBF">[1]SV_SATZ.XLS!$G$12</definedName>
    <definedName name="DienstreiseSTD">'[2]Stamm KV-Daten'!$A$117:$A$119</definedName>
    <definedName name="DienstreiseTAG">'[2]Stamm KV-Daten'!$A$103:$A$114</definedName>
    <definedName name="DienstreiseWOCHE">'[2]Stamm KV-Daten'!$A$122:$A$127</definedName>
    <definedName name="ErschwernisZul">'[2]Stamm KV-Daten'!$A$71:$A$97</definedName>
    <definedName name="HB_Grundl1">[1]SV_SATZ.XLS!$E$39</definedName>
    <definedName name="HTML_CodePage" hidden="1">1252</definedName>
    <definedName name="HTML_Control" localSheetId="0" hidden="1">{"'Zusammenfassung für ÖSTAT'!$A$1:$G$55"}</definedName>
    <definedName name="HTML_Control" hidden="1">{"'Zusammenfassung für ÖSTAT'!$A$1:$G$55"}</definedName>
    <definedName name="HTML_Description" hidden="1">""</definedName>
    <definedName name="HTML_Email" hidden="1">""</definedName>
    <definedName name="HTML_Header" hidden="1">"Zusammenfassung für ÖSTAT"</definedName>
    <definedName name="HTML_LastUpdate" hidden="1">"23.12.99"</definedName>
    <definedName name="HTML_LineAfter" hidden="1">TRUE</definedName>
    <definedName name="HTML_LineBefore" hidden="1">TRUE</definedName>
    <definedName name="HTML_Name" hidden="1">"Andreas Kropik"</definedName>
    <definedName name="HTML_OBDlg2" hidden="1">TRUE</definedName>
    <definedName name="HTML_OBDlg4" hidden="1">TRUE</definedName>
    <definedName name="HTML_OS" hidden="1">0</definedName>
    <definedName name="HTML_PathFile" hidden="1">"D:\Eigene Dateien\internetpublikation\sk_tab01012000.htm"</definedName>
    <definedName name="HTML_Title" hidden="1">"FM"</definedName>
    <definedName name="KVBezeichnung">'[2]Stamm KV-Daten'!$A$7:$A$33</definedName>
    <definedName name="MehrarbeitsStd">'[2]Stamm KV-Daten'!$A$39:$A$48</definedName>
    <definedName name="sdsddsdsds" localSheetId="0" hidden="1">{"'Zusammenfassung für ÖSTAT'!$A$1:$G$55"}</definedName>
    <definedName name="sdsddsdsds" hidden="1">{"'Zusammenfassung für ÖSTAT'!$A$1:$G$55"}</definedName>
    <definedName name="SV_AB">[1]SV_SATZ.XLS!$H$15</definedName>
    <definedName name="SV_BIS">[1]SV_SATZ.XLS!$G$15</definedName>
    <definedName name="UmlagenK3spalteA">[2]Projekt!$A$242:$A$246</definedName>
    <definedName name="wwwww" localSheetId="0" hidden="1">{"'Zusammenfassung für ÖSTAT'!$A$1:$G$55"}</definedName>
    <definedName name="wwwww" hidden="1">{"'Zusammenfassung für ÖSTAT'!$A$1:$G$55"}</definedName>
    <definedName name="xx">[3]SOLL_AZ.XLS!$I$160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3" l="1"/>
  <c r="E54" i="3"/>
  <c r="C54" i="3"/>
  <c r="E62" i="3"/>
  <c r="E56" i="3"/>
  <c r="E50" i="3"/>
  <c r="D67" i="3"/>
  <c r="F23" i="3"/>
  <c r="D24" i="3"/>
  <c r="D25" i="3" s="1"/>
  <c r="F24" i="3" l="1"/>
  <c r="D71" i="3" l="1"/>
  <c r="D72" i="3" s="1"/>
  <c r="D61" i="3"/>
  <c r="B61" i="3"/>
  <c r="D60" i="3"/>
  <c r="D59" i="3"/>
  <c r="B59" i="3"/>
  <c r="E55" i="3"/>
  <c r="B55" i="3"/>
  <c r="E53" i="3"/>
  <c r="B53" i="3"/>
  <c r="E49" i="3"/>
  <c r="B49" i="3"/>
  <c r="D46" i="3"/>
  <c r="F46" i="3" s="1"/>
  <c r="D45" i="3"/>
  <c r="F45" i="3" s="1"/>
  <c r="D44" i="3"/>
  <c r="F44" i="3" s="1"/>
  <c r="F22" i="3"/>
  <c r="F21" i="3"/>
  <c r="F20" i="3"/>
  <c r="F63" i="3" l="1"/>
  <c r="F57" i="3"/>
  <c r="D43" i="3"/>
  <c r="F43" i="3" s="1"/>
  <c r="F47" i="3" s="1"/>
  <c r="E48" i="3" s="1"/>
  <c r="F51" i="3" s="1"/>
  <c r="F64" i="3" l="1"/>
  <c r="F66" i="3" s="1"/>
  <c r="F68" i="3" l="1"/>
  <c r="F67" i="3" s="1"/>
  <c r="D70" i="3" l="1"/>
  <c r="E70" i="3" s="1"/>
  <c r="E72" i="3" s="1"/>
  <c r="F73" i="3" s="1"/>
  <c r="F38" i="3" s="1"/>
</calcChain>
</file>

<file path=xl/sharedStrings.xml><?xml version="1.0" encoding="utf-8"?>
<sst xmlns="http://schemas.openxmlformats.org/spreadsheetml/2006/main" count="77" uniqueCount="72">
  <si>
    <t>Interner Zinssatz (Jahreszinsatz)</t>
  </si>
  <si>
    <t>Wagnis und Gewinn gem K2-Blatt</t>
  </si>
  <si>
    <t>eigene Zahlungsfrist</t>
  </si>
  <si>
    <t>absolut</t>
  </si>
  <si>
    <t>gewichtet</t>
  </si>
  <si>
    <t>Lohn</t>
  </si>
  <si>
    <t>Gehalt</t>
  </si>
  <si>
    <t>Material</t>
  </si>
  <si>
    <t>Fremdleistung</t>
  </si>
  <si>
    <t>Gerät</t>
  </si>
  <si>
    <t>Projektspezifische AG-Vorgaben</t>
  </si>
  <si>
    <t>Ausführungsdauer</t>
  </si>
  <si>
    <t>Gewährleistungsdauer</t>
  </si>
  <si>
    <t>Intervall der Rechnungslegung</t>
  </si>
  <si>
    <t>Deckungsrücklass</t>
  </si>
  <si>
    <t>Haftungsrücklass</t>
  </si>
  <si>
    <t>Berechnung</t>
  </si>
  <si>
    <t>Vorfinanzierungsdauer</t>
  </si>
  <si>
    <t>Intervall Rechnungslegung</t>
  </si>
  <si>
    <t>Dauer Rechnungsausstellung</t>
  </si>
  <si>
    <t>Zahlungsfrist AG</t>
  </si>
  <si>
    <t>Finanzierungsdauer</t>
  </si>
  <si>
    <t>Abminderung Wagnis und Gewinn</t>
  </si>
  <si>
    <t>Finanzierungskosten (vor allfälligem Skonto)</t>
  </si>
  <si>
    <t>inkl. Finaz.ko. vor Skonto</t>
  </si>
  <si>
    <t xml:space="preserve">            umbasiert</t>
  </si>
  <si>
    <t>Finanzierungskosten (Zuschlag für K2-Blatt)</t>
  </si>
  <si>
    <t>Schnellberechnung der Finanzierungskosten der Bauleistung</t>
  </si>
  <si>
    <t>(Bauzinsen)</t>
  </si>
  <si>
    <t>Konzept: Univ.-Prof. DI Dr Andreas Kropik</t>
  </si>
  <si>
    <t>Unternehmensdaten</t>
  </si>
  <si>
    <t>Dauer des Ausstellens von Rechnungen</t>
  </si>
  <si>
    <t>Kostenart</t>
  </si>
  <si>
    <t>A.</t>
  </si>
  <si>
    <t>B.</t>
  </si>
  <si>
    <t>Projektdaten</t>
  </si>
  <si>
    <t>B.1</t>
  </si>
  <si>
    <t>Struktur der Herstellkosten</t>
  </si>
  <si>
    <t>(circa)</t>
  </si>
  <si>
    <t>B.2</t>
  </si>
  <si>
    <t>C.</t>
  </si>
  <si>
    <t>C.1</t>
  </si>
  <si>
    <t>Finanzierung der laufendn Ausgaben</t>
  </si>
  <si>
    <t>Zahlungs(Prüf-)frist des Auftraggebers</t>
  </si>
  <si>
    <t>Skonto (kürzere Zahlungsfrist beachten!)</t>
  </si>
  <si>
    <t>C.2</t>
  </si>
  <si>
    <t>Finanzierung Deckungsrücklass</t>
  </si>
  <si>
    <t>C.3</t>
  </si>
  <si>
    <t>Finanzierung Haftungsrücklass</t>
  </si>
  <si>
    <t>C.4</t>
  </si>
  <si>
    <t>Berechnung und Umbasierung</t>
  </si>
  <si>
    <t>Zahlungen an Gläubiger im Mittel:</t>
  </si>
  <si>
    <t>Rechenergebnis für die Finanzierungskosten der Bauleistung:</t>
  </si>
  <si>
    <t>www.bauwesen.at/tools</t>
  </si>
  <si>
    <r>
      <rPr>
        <b/>
        <i/>
        <sz val="12"/>
        <color theme="1"/>
        <rFont val="Calibri"/>
        <family val="2"/>
        <scheme val="minor"/>
      </rPr>
      <t>Kropik</t>
    </r>
    <r>
      <rPr>
        <b/>
        <sz val="12"/>
        <color theme="1"/>
        <rFont val="Calibri"/>
        <family val="2"/>
        <scheme val="minor"/>
      </rPr>
      <t>, Baukalkulation, Kostenrechnung und ÖNORM B 2061 (2020)</t>
    </r>
  </si>
  <si>
    <r>
      <rPr>
        <b/>
        <i/>
        <sz val="12"/>
        <color theme="1"/>
        <rFont val="Calibri"/>
        <family val="2"/>
        <scheme val="minor"/>
      </rPr>
      <t>Kropik</t>
    </r>
    <r>
      <rPr>
        <b/>
        <sz val="12"/>
        <color theme="1"/>
        <rFont val="Calibri"/>
        <family val="2"/>
        <scheme val="minor"/>
      </rPr>
      <t>, (Keine) Mehrkostenforderungen beim Bauvertrag (2021)</t>
    </r>
  </si>
  <si>
    <t>Informationen dazu:</t>
  </si>
  <si>
    <r>
      <rPr>
        <b/>
        <i/>
        <sz val="12"/>
        <color theme="1"/>
        <rFont val="Calibri"/>
        <family val="2"/>
        <scheme val="minor"/>
      </rPr>
      <t>Kropik</t>
    </r>
    <r>
      <rPr>
        <b/>
        <sz val="12"/>
        <color theme="1"/>
        <rFont val="Calibri"/>
        <family val="2"/>
        <scheme val="minor"/>
      </rPr>
      <t>, Bauvertrags- und Nachtragsmanagement (2023)</t>
    </r>
    <r>
      <rPr>
        <sz val="11"/>
        <color theme="1"/>
        <rFont val="Calibri"/>
        <family val="2"/>
        <scheme val="minor"/>
      </rPr>
      <t xml:space="preserve">
inkl. Kommentar ÖN B 2110 / 2118</t>
    </r>
  </si>
  <si>
    <t xml:space="preserve">www.bauwesen.at/PUB </t>
  </si>
  <si>
    <t>(eigene Zahlungsfrist gegenüber den Gläubigern)</t>
  </si>
  <si>
    <t>Anteil nicht ausgabewirksamer Kosten am Umsatz (ca)</t>
  </si>
  <si>
    <t xml:space="preserve">Reduktion, wegen Ablöse unbar um </t>
  </si>
  <si>
    <r>
      <t xml:space="preserve">Bauzinsen sind im Buch </t>
    </r>
    <r>
      <rPr>
        <i/>
        <sz val="11"/>
        <color theme="1"/>
        <rFont val="Calibri"/>
        <family val="2"/>
        <scheme val="minor"/>
      </rPr>
      <t>Kropik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Baukalkulation, Kostenrechnung und ÖNORM B 2061</t>
    </r>
    <r>
      <rPr>
        <sz val="11"/>
        <color theme="1"/>
        <rFont val="Calibri"/>
        <family val="2"/>
        <scheme val="minor"/>
      </rPr>
      <t xml:space="preserve"> erläutert.</t>
    </r>
  </si>
  <si>
    <t xml:space="preserve">Deckungs-RL: Reduktion, wegen Ablöse unbar um </t>
  </si>
  <si>
    <t xml:space="preserve">Haftungs-RL: Reduktion, wegen Ablöse unbar um </t>
  </si>
  <si>
    <t>Summe (1, 2 u 3) auf Gesamtkosten</t>
  </si>
  <si>
    <t>Skonto vom Verkaufspreis / auf Gesamtkosten</t>
  </si>
  <si>
    <t>Finanzierungskosten auf Gesamtkosten (Teil 3)</t>
  </si>
  <si>
    <t>Finanzierungskosten auf Gesamtkosten (Teil 1)</t>
  </si>
  <si>
    <t>Finanzierungskosten auf Gesamtkosten (Teil 2)</t>
  </si>
  <si>
    <t>Basis (Gesamtkosten; ohne W &amp; G)</t>
  </si>
  <si>
    <t>Berechnung im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</si>
</sst>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\ &quot;Mo&quot;"/>
    <numFmt numFmtId="166" formatCode="#,##0.000\ &quot;Mo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2" fillId="0" borderId="0" xfId="0" applyFont="1"/>
    <xf numFmtId="165" fontId="0" fillId="0" borderId="1" xfId="0" applyNumberFormat="1" applyBorder="1"/>
    <xf numFmtId="9" fontId="0" fillId="0" borderId="0" xfId="0" applyNumberFormat="1"/>
    <xf numFmtId="164" fontId="0" fillId="0" borderId="1" xfId="0" applyNumberFormat="1" applyBorder="1"/>
    <xf numFmtId="0" fontId="5" fillId="0" borderId="0" xfId="0" applyFont="1"/>
    <xf numFmtId="0" fontId="5" fillId="0" borderId="7" xfId="0" applyFont="1" applyBorder="1"/>
    <xf numFmtId="166" fontId="0" fillId="0" borderId="7" xfId="0" applyNumberFormat="1" applyBorder="1"/>
    <xf numFmtId="0" fontId="0" fillId="0" borderId="8" xfId="0" applyBorder="1"/>
    <xf numFmtId="166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9" fontId="0" fillId="0" borderId="11" xfId="0" applyNumberFormat="1" applyBorder="1"/>
    <xf numFmtId="0" fontId="0" fillId="0" borderId="14" xfId="0" applyBorder="1" applyAlignment="1">
      <alignment horizontal="center"/>
    </xf>
    <xf numFmtId="165" fontId="0" fillId="0" borderId="0" xfId="0" applyNumberFormat="1"/>
    <xf numFmtId="165" fontId="0" fillId="0" borderId="7" xfId="0" applyNumberFormat="1" applyBorder="1"/>
    <xf numFmtId="166" fontId="0" fillId="0" borderId="5" xfId="0" applyNumberFormat="1" applyBorder="1"/>
    <xf numFmtId="0" fontId="2" fillId="0" borderId="10" xfId="0" applyFont="1" applyBorder="1"/>
    <xf numFmtId="166" fontId="2" fillId="0" borderId="9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165" fontId="0" fillId="0" borderId="9" xfId="0" applyNumberFormat="1" applyBorder="1"/>
    <xf numFmtId="10" fontId="0" fillId="0" borderId="7" xfId="1" applyNumberFormat="1" applyFont="1" applyBorder="1"/>
    <xf numFmtId="10" fontId="0" fillId="0" borderId="7" xfId="0" applyNumberFormat="1" applyBorder="1"/>
    <xf numFmtId="10" fontId="0" fillId="0" borderId="9" xfId="0" applyNumberFormat="1" applyBorder="1"/>
    <xf numFmtId="0" fontId="7" fillId="0" borderId="8" xfId="0" applyFont="1" applyBorder="1"/>
    <xf numFmtId="0" fontId="7" fillId="0" borderId="1" xfId="0" applyFont="1" applyBorder="1"/>
    <xf numFmtId="10" fontId="7" fillId="0" borderId="9" xfId="0" applyNumberFormat="1" applyFont="1" applyBorder="1"/>
    <xf numFmtId="165" fontId="0" fillId="0" borderId="4" xfId="0" applyNumberFormat="1" applyBorder="1"/>
    <xf numFmtId="10" fontId="2" fillId="0" borderId="7" xfId="0" applyNumberFormat="1" applyFont="1" applyBorder="1"/>
    <xf numFmtId="0" fontId="8" fillId="0" borderId="1" xfId="0" applyFont="1" applyBorder="1"/>
    <xf numFmtId="0" fontId="8" fillId="0" borderId="8" xfId="0" applyFont="1" applyBorder="1"/>
    <xf numFmtId="164" fontId="0" fillId="2" borderId="14" xfId="1" applyNumberFormat="1" applyFon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3" xfId="1" applyNumberFormat="1" applyFont="1" applyFill="1" applyBorder="1" applyProtection="1">
      <protection locked="0"/>
    </xf>
    <xf numFmtId="9" fontId="0" fillId="2" borderId="0" xfId="0" applyNumberFormat="1" applyFill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7" fillId="0" borderId="6" xfId="0" applyFont="1" applyBorder="1"/>
    <xf numFmtId="0" fontId="7" fillId="0" borderId="0" xfId="0" applyFont="1"/>
    <xf numFmtId="10" fontId="7" fillId="0" borderId="7" xfId="0" applyNumberFormat="1" applyFont="1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9" fontId="0" fillId="0" borderId="1" xfId="0" applyNumberFormat="1" applyBorder="1"/>
    <xf numFmtId="164" fontId="2" fillId="2" borderId="12" xfId="0" applyNumberFormat="1" applyFont="1" applyFill="1" applyBorder="1" applyProtection="1">
      <protection locked="0"/>
    </xf>
    <xf numFmtId="0" fontId="7" fillId="3" borderId="3" xfId="0" applyFont="1" applyFill="1" applyBorder="1"/>
    <xf numFmtId="0" fontId="7" fillId="3" borderId="4" xfId="0" applyFont="1" applyFill="1" applyBorder="1"/>
    <xf numFmtId="10" fontId="7" fillId="3" borderId="5" xfId="0" applyNumberFormat="1" applyFont="1" applyFill="1" applyBorder="1"/>
    <xf numFmtId="166" fontId="0" fillId="0" borderId="0" xfId="0" applyNumberFormat="1"/>
    <xf numFmtId="10" fontId="0" fillId="0" borderId="0" xfId="0" applyNumberFormat="1"/>
    <xf numFmtId="9" fontId="2" fillId="0" borderId="0" xfId="0" applyNumberFormat="1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3" fillId="0" borderId="8" xfId="2" applyFont="1" applyBorder="1" applyAlignment="1" applyProtection="1">
      <alignment horizontal="center"/>
    </xf>
    <xf numFmtId="0" fontId="13" fillId="0" borderId="1" xfId="2" applyFont="1" applyBorder="1" applyAlignment="1" applyProtection="1">
      <alignment horizontal="center"/>
    </xf>
    <xf numFmtId="0" fontId="13" fillId="0" borderId="9" xfId="2" applyFont="1" applyBorder="1" applyAlignment="1" applyProtection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0" fillId="0" borderId="8" xfId="2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7" fontId="12" fillId="0" borderId="6" xfId="0" applyNumberFormat="1" applyFont="1" applyBorder="1" applyAlignment="1">
      <alignment horizontal="left" vertical="center"/>
    </xf>
    <xf numFmtId="17" fontId="12" fillId="0" borderId="0" xfId="0" applyNumberFormat="1" applyFont="1" applyAlignment="1">
      <alignment horizontal="left" vertical="center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Link" xfId="2" builtinId="8"/>
    <cellStyle name="Prozent" xfId="1" builtinId="5"/>
    <cellStyle name="Standard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12988</xdr:colOff>
      <xdr:row>76</xdr:row>
      <xdr:rowOff>56283</xdr:rowOff>
    </xdr:from>
    <xdr:to>
      <xdr:col>2</xdr:col>
      <xdr:colOff>1139197</xdr:colOff>
      <xdr:row>86</xdr:row>
      <xdr:rowOff>125557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B1882D-D6DA-AEE2-17CA-BC341F2A6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8" y="12646601"/>
          <a:ext cx="2632891" cy="1974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5\018-WKO%20-%20MLP%20Brosch&#252;re%202015\Unterlagen\USK-Empfehlung%202015-LN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ropik\Desktop\Kropik\Desktop\BUCH%20Kalk\2020%20K3%2002xx%20E+M%20Mittelloh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6\026-WKO%20-%20MLP%20Brosch&#252;re%202016\Unterlagen\USK-Empfehlung%202016-L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58">
          <cell r="H58">
            <v>39</v>
          </cell>
          <cell r="I58">
            <v>39</v>
          </cell>
        </row>
        <row r="79">
          <cell r="H79">
            <v>7.6314285714285699</v>
          </cell>
        </row>
        <row r="86">
          <cell r="H86">
            <v>4.29</v>
          </cell>
        </row>
        <row r="93">
          <cell r="H93">
            <v>0.5</v>
          </cell>
        </row>
        <row r="108">
          <cell r="H108">
            <v>25.86</v>
          </cell>
          <cell r="I108">
            <v>25.892318076923083</v>
          </cell>
        </row>
        <row r="115">
          <cell r="H115">
            <v>1.35</v>
          </cell>
          <cell r="I115">
            <v>1.35</v>
          </cell>
        </row>
        <row r="120">
          <cell r="H120">
            <v>2</v>
          </cell>
          <cell r="I120">
            <v>2</v>
          </cell>
        </row>
        <row r="139">
          <cell r="H139">
            <v>13.85</v>
          </cell>
          <cell r="I139">
            <v>13.655696616857176</v>
          </cell>
        </row>
        <row r="155">
          <cell r="H155">
            <v>5.21</v>
          </cell>
        </row>
        <row r="161">
          <cell r="H161">
            <v>2</v>
          </cell>
          <cell r="I161">
            <v>2</v>
          </cell>
        </row>
        <row r="168">
          <cell r="H168">
            <v>1.31</v>
          </cell>
        </row>
        <row r="174">
          <cell r="H174">
            <v>0.19</v>
          </cell>
        </row>
        <row r="184">
          <cell r="H184">
            <v>0.28000000000000003</v>
          </cell>
        </row>
        <row r="185">
          <cell r="I185">
            <v>0.27500000000000002</v>
          </cell>
        </row>
        <row r="190">
          <cell r="H190">
            <v>0.5</v>
          </cell>
        </row>
        <row r="196">
          <cell r="H196">
            <v>193.66857142857143</v>
          </cell>
          <cell r="I196">
            <v>193.3268814000231</v>
          </cell>
        </row>
        <row r="197">
          <cell r="H197">
            <v>0.51634604036350762</v>
          </cell>
          <cell r="I197">
            <v>0.51725864130133348</v>
          </cell>
        </row>
      </sheetData>
      <sheetData sheetId="1">
        <row r="12">
          <cell r="G12">
            <v>0.5</v>
          </cell>
          <cell r="H12">
            <v>0.5</v>
          </cell>
        </row>
        <row r="15">
          <cell r="G15">
            <v>26.9</v>
          </cell>
          <cell r="H15">
            <v>26.7</v>
          </cell>
        </row>
        <row r="27">
          <cell r="E27">
            <v>4.5000000000000005E-3</v>
          </cell>
        </row>
        <row r="29">
          <cell r="E29">
            <v>3.7000000000000005E-2</v>
          </cell>
          <cell r="F29">
            <v>3.85E-2</v>
          </cell>
        </row>
        <row r="31">
          <cell r="E31">
            <v>1.3000000000000001E-2</v>
          </cell>
        </row>
        <row r="39">
          <cell r="E39">
            <v>4650</v>
          </cell>
        </row>
      </sheetData>
      <sheetData sheetId="2">
        <row r="6">
          <cell r="L6">
            <v>0.51634604036350762</v>
          </cell>
          <cell r="M6">
            <v>0.51725864130133348</v>
          </cell>
        </row>
        <row r="8">
          <cell r="L8">
            <v>26.9</v>
          </cell>
          <cell r="M8">
            <v>26.7</v>
          </cell>
        </row>
        <row r="12">
          <cell r="L12">
            <v>0.65524312522129113</v>
          </cell>
          <cell r="M12">
            <v>0.65536669852878948</v>
          </cell>
        </row>
        <row r="21">
          <cell r="L21">
            <v>12.5903688</v>
          </cell>
          <cell r="M21">
            <v>12.8697499</v>
          </cell>
        </row>
        <row r="409">
          <cell r="M409">
            <v>4.6753751633425669</v>
          </cell>
        </row>
        <row r="418">
          <cell r="L418">
            <v>94.15794522774496</v>
          </cell>
          <cell r="M418">
            <v>95.206771630882429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m KV-Daten"/>
      <sheetName val="Stamm Pers.NK"/>
      <sheetName val="Projekt"/>
      <sheetName val="K2 2020"/>
      <sheetName val=" K3 2020 MLP"/>
      <sheetName val=" K3 2020 Regie1"/>
      <sheetName val=" K3 2020 Regie2"/>
      <sheetName val=" K3 1999"/>
    </sheetNames>
    <sheetDataSet>
      <sheetData sheetId="0">
        <row r="7">
          <cell r="A7" t="str">
            <v>LG Techniker</v>
          </cell>
        </row>
        <row r="8">
          <cell r="A8" t="str">
            <v>LG 1 Spitzenfacharbeiter</v>
          </cell>
        </row>
        <row r="9">
          <cell r="A9" t="str">
            <v>LG 2 Qualifizierter Facharbeiter</v>
          </cell>
        </row>
        <row r="10">
          <cell r="A10" t="str">
            <v xml:space="preserve">LG 3 Facharbeiter </v>
          </cell>
        </row>
        <row r="11">
          <cell r="A11" t="str">
            <v>LG 4 Besonders qualifizierter Arbeitnehmer</v>
          </cell>
        </row>
        <row r="12">
          <cell r="A12" t="str">
            <v>LG 5 Qualifizierter Arbeitnehmer</v>
          </cell>
        </row>
        <row r="13">
          <cell r="A13" t="str">
            <v>LG 6 Arbeitnehmer mit Zweckausbildung</v>
          </cell>
        </row>
        <row r="14">
          <cell r="A14" t="str">
            <v>LG 7 Arbeitnehmer ohne Zweckausbildung</v>
          </cell>
        </row>
        <row r="15">
          <cell r="A15"/>
        </row>
        <row r="16">
          <cell r="A16" t="str">
            <v>1. Lehrjahr</v>
          </cell>
        </row>
        <row r="17">
          <cell r="A17" t="str">
            <v>2. Lehrjahr</v>
          </cell>
        </row>
        <row r="18">
          <cell r="A18" t="str">
            <v>3. Lehrjahr</v>
          </cell>
        </row>
        <row r="19">
          <cell r="A19" t="str">
            <v>4. Lehrjahr</v>
          </cell>
        </row>
        <row r="20">
          <cell r="A20"/>
        </row>
        <row r="21">
          <cell r="A21"/>
        </row>
        <row r="22">
          <cell r="A22"/>
        </row>
        <row r="23">
          <cell r="A23"/>
        </row>
        <row r="24">
          <cell r="A24"/>
        </row>
        <row r="25">
          <cell r="A25"/>
        </row>
        <row r="26">
          <cell r="A26"/>
        </row>
        <row r="27">
          <cell r="A27"/>
        </row>
        <row r="28">
          <cell r="A28"/>
        </row>
        <row r="29">
          <cell r="A29"/>
        </row>
        <row r="30">
          <cell r="A30"/>
        </row>
        <row r="31">
          <cell r="A31"/>
        </row>
        <row r="32">
          <cell r="A32"/>
        </row>
        <row r="33">
          <cell r="A33"/>
        </row>
        <row r="39">
          <cell r="A39" t="str">
            <v>Zeitausgleich 25%</v>
          </cell>
        </row>
        <row r="40">
          <cell r="A40"/>
        </row>
        <row r="41">
          <cell r="A41" t="str">
            <v>Überstunde 50%</v>
          </cell>
        </row>
        <row r="42">
          <cell r="A42" t="str">
            <v>Überstunde 75%</v>
          </cell>
        </row>
        <row r="43">
          <cell r="A43" t="str">
            <v>Überstunde 100%</v>
          </cell>
        </row>
        <row r="44">
          <cell r="A44"/>
        </row>
        <row r="45">
          <cell r="A45"/>
        </row>
        <row r="46">
          <cell r="A46"/>
        </row>
        <row r="47">
          <cell r="A47"/>
        </row>
        <row r="48">
          <cell r="A48"/>
        </row>
        <row r="50">
          <cell r="A50" t="str">
            <v>Sonntagszuschlag (Basis=Lohn)</v>
          </cell>
        </row>
        <row r="51">
          <cell r="A51"/>
        </row>
        <row r="52">
          <cell r="A52"/>
        </row>
        <row r="53">
          <cell r="A53"/>
        </row>
        <row r="54">
          <cell r="A54"/>
        </row>
        <row r="55">
          <cell r="A55"/>
        </row>
        <row r="56">
          <cell r="A56"/>
        </row>
        <row r="57">
          <cell r="A57"/>
        </row>
        <row r="58">
          <cell r="A58"/>
        </row>
        <row r="59">
          <cell r="A59"/>
        </row>
        <row r="61">
          <cell r="A61" t="str">
            <v>Nachtarbeitszulage (€), 22–6 Uhr</v>
          </cell>
        </row>
        <row r="62">
          <cell r="A62" t="str">
            <v>Schichtzulage (€), 2. Schicht</v>
          </cell>
        </row>
        <row r="63">
          <cell r="A63"/>
        </row>
        <row r="64">
          <cell r="A64"/>
        </row>
        <row r="65">
          <cell r="A65"/>
        </row>
        <row r="71">
          <cell r="A71" t="str">
            <v>Vorarbeiterzuschlag</v>
          </cell>
        </row>
        <row r="72">
          <cell r="A72" t="str">
            <v>Schmutzzulage</v>
          </cell>
        </row>
        <row r="73">
          <cell r="A73" t="str">
            <v>Erschwerniszulage</v>
          </cell>
        </row>
        <row r="74">
          <cell r="A74" t="str">
            <v>Gefahrenzulage</v>
          </cell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103">
          <cell r="A103" t="str">
            <v>kleine Entfernungszulage (&gt;6Std)</v>
          </cell>
        </row>
        <row r="104">
          <cell r="A104" t="str">
            <v>mittlere Entfernungszulage (&gt;11Std)</v>
          </cell>
        </row>
        <row r="105">
          <cell r="A105" t="str">
            <v>große Entfernungszulage (&gt;11Std + Nächt.)</v>
          </cell>
        </row>
        <row r="106">
          <cell r="A106"/>
        </row>
        <row r="107">
          <cell r="A107" t="str">
            <v>Nächtigungsgeld</v>
          </cell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7">
          <cell r="A117" t="str">
            <v>Montagezulage</v>
          </cell>
        </row>
        <row r="118">
          <cell r="A118"/>
        </row>
        <row r="119">
          <cell r="A119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</sheetData>
      <sheetData sheetId="1"/>
      <sheetData sheetId="2">
        <row r="5">
          <cell r="D5" t="str">
            <v>Stahlbau NN GmbH</v>
          </cell>
        </row>
        <row r="242">
          <cell r="A242" t="str">
            <v/>
          </cell>
        </row>
        <row r="243">
          <cell r="A243" t="str">
            <v>Fertigungsgemeinkosten</v>
          </cell>
        </row>
        <row r="244">
          <cell r="A244" t="str">
            <v>Bauleitungskosten (personelle BGK)</v>
          </cell>
        </row>
        <row r="245">
          <cell r="A245" t="str">
            <v>Eigene Kalkulation1</v>
          </cell>
        </row>
        <row r="246">
          <cell r="A246" t="str">
            <v/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160">
          <cell r="I160">
            <v>2.25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uwesen.at/PUB" TargetMode="External"/><Relationship Id="rId1" Type="http://schemas.openxmlformats.org/officeDocument/2006/relationships/hyperlink" Target="http://www.bauwesen.at/tool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1426C-ED0E-463F-9613-D1B56B34166C}">
  <dimension ref="A1:F89"/>
  <sheetViews>
    <sheetView showGridLines="0" tabSelected="1" topLeftCell="A26" zoomScale="110" zoomScaleNormal="110" workbookViewId="0">
      <selection activeCell="D28" sqref="D28:D34"/>
    </sheetView>
  </sheetViews>
  <sheetFormatPr baseColWidth="10" defaultColWidth="11.3984375" defaultRowHeight="14.25" x14ac:dyDescent="0.45"/>
  <cols>
    <col min="1" max="1" width="4.59765625" customWidth="1"/>
    <col min="2" max="3" width="16.46484375" customWidth="1"/>
    <col min="4" max="4" width="13.19921875" customWidth="1"/>
  </cols>
  <sheetData>
    <row r="1" spans="1:6" ht="18" x14ac:dyDescent="0.55000000000000004">
      <c r="A1" s="62" t="s">
        <v>27</v>
      </c>
      <c r="B1" s="63"/>
      <c r="C1" s="63"/>
      <c r="D1" s="63"/>
      <c r="E1" s="63"/>
      <c r="F1" s="64"/>
    </row>
    <row r="2" spans="1:6" ht="18" x14ac:dyDescent="0.55000000000000004">
      <c r="A2" s="65" t="s">
        <v>28</v>
      </c>
      <c r="B2" s="66"/>
      <c r="C2" s="66"/>
      <c r="D2" s="66"/>
      <c r="E2" s="66"/>
      <c r="F2" s="67"/>
    </row>
    <row r="3" spans="1:6" ht="18" x14ac:dyDescent="0.55000000000000004">
      <c r="A3" s="83">
        <v>45413</v>
      </c>
      <c r="B3" s="84"/>
      <c r="C3" s="14"/>
      <c r="D3" s="14"/>
      <c r="E3" s="14"/>
      <c r="F3" s="15"/>
    </row>
    <row r="4" spans="1:6" ht="18" x14ac:dyDescent="0.55000000000000004">
      <c r="A4" s="68" t="s">
        <v>29</v>
      </c>
      <c r="B4" s="69"/>
      <c r="C4" s="69"/>
      <c r="D4" s="69"/>
      <c r="E4" s="69"/>
      <c r="F4" s="70"/>
    </row>
    <row r="5" spans="1:6" ht="15.75" customHeight="1" x14ac:dyDescent="0.5">
      <c r="A5" s="71" t="s">
        <v>53</v>
      </c>
      <c r="B5" s="72"/>
      <c r="C5" s="72"/>
      <c r="D5" s="72"/>
      <c r="E5" s="72"/>
      <c r="F5" s="73"/>
    </row>
    <row r="6" spans="1:6" x14ac:dyDescent="0.45">
      <c r="A6" s="74" t="s">
        <v>62</v>
      </c>
      <c r="B6" s="75"/>
      <c r="C6" s="75"/>
      <c r="D6" s="75"/>
      <c r="E6" s="75"/>
      <c r="F6" s="76"/>
    </row>
    <row r="7" spans="1:6" x14ac:dyDescent="0.45">
      <c r="A7" s="77"/>
      <c r="B7" s="78"/>
      <c r="C7" s="78"/>
      <c r="D7" s="78"/>
      <c r="E7" s="78"/>
      <c r="F7" s="79"/>
    </row>
    <row r="8" spans="1:6" x14ac:dyDescent="0.45">
      <c r="A8" s="29" t="s">
        <v>33</v>
      </c>
      <c r="B8" s="30" t="s">
        <v>30</v>
      </c>
      <c r="C8" s="5"/>
      <c r="D8" s="5"/>
      <c r="E8" s="5"/>
      <c r="F8" s="6"/>
    </row>
    <row r="9" spans="1:6" x14ac:dyDescent="0.45">
      <c r="A9" s="7"/>
      <c r="B9" s="4" t="s">
        <v>0</v>
      </c>
      <c r="C9" s="5"/>
      <c r="D9" s="43">
        <v>0.08</v>
      </c>
      <c r="F9" s="8"/>
    </row>
    <row r="10" spans="1:6" x14ac:dyDescent="0.45">
      <c r="A10" s="7"/>
      <c r="B10" s="7" t="s">
        <v>31</v>
      </c>
      <c r="D10" s="44">
        <v>0.5</v>
      </c>
      <c r="F10" s="8"/>
    </row>
    <row r="11" spans="1:6" x14ac:dyDescent="0.45">
      <c r="A11" s="17"/>
      <c r="B11" s="17" t="s">
        <v>1</v>
      </c>
      <c r="C11" s="1"/>
      <c r="D11" s="45">
        <v>0.06</v>
      </c>
      <c r="E11" s="1"/>
      <c r="F11" s="9"/>
    </row>
    <row r="12" spans="1:6" x14ac:dyDescent="0.45">
      <c r="A12" s="7"/>
      <c r="D12" s="24"/>
      <c r="F12" s="8"/>
    </row>
    <row r="13" spans="1:6" x14ac:dyDescent="0.45">
      <c r="A13" s="29" t="s">
        <v>34</v>
      </c>
      <c r="B13" s="30" t="s">
        <v>35</v>
      </c>
      <c r="C13" s="5"/>
      <c r="D13" s="39"/>
      <c r="E13" s="5"/>
      <c r="F13" s="6"/>
    </row>
    <row r="14" spans="1:6" x14ac:dyDescent="0.45">
      <c r="A14" s="31" t="s">
        <v>36</v>
      </c>
      <c r="B14" s="10" t="s">
        <v>37</v>
      </c>
      <c r="F14" s="8"/>
    </row>
    <row r="15" spans="1:6" x14ac:dyDescent="0.45">
      <c r="A15" s="31"/>
      <c r="B15" s="4"/>
      <c r="C15" s="5"/>
      <c r="D15" s="6"/>
      <c r="E15" s="94" t="s">
        <v>2</v>
      </c>
      <c r="F15" s="95"/>
    </row>
    <row r="16" spans="1:6" ht="14.25" customHeight="1" x14ac:dyDescent="0.45">
      <c r="A16" s="31"/>
      <c r="B16" s="7"/>
      <c r="D16" s="8"/>
      <c r="E16" s="96" t="s">
        <v>59</v>
      </c>
      <c r="F16" s="97"/>
    </row>
    <row r="17" spans="1:6" x14ac:dyDescent="0.45">
      <c r="A17" s="31"/>
      <c r="B17" s="7"/>
      <c r="D17" s="8"/>
      <c r="E17" s="98"/>
      <c r="F17" s="99"/>
    </row>
    <row r="18" spans="1:6" x14ac:dyDescent="0.45">
      <c r="A18" s="31"/>
      <c r="B18" s="17"/>
      <c r="C18" s="1"/>
      <c r="D18" s="9"/>
      <c r="E18" s="100"/>
      <c r="F18" s="101"/>
    </row>
    <row r="19" spans="1:6" x14ac:dyDescent="0.45">
      <c r="A19" s="7"/>
      <c r="B19" s="19" t="s">
        <v>32</v>
      </c>
      <c r="C19" s="3"/>
      <c r="D19" s="21" t="s">
        <v>38</v>
      </c>
      <c r="E19" s="23" t="s">
        <v>3</v>
      </c>
      <c r="F19" s="20" t="s">
        <v>4</v>
      </c>
    </row>
    <row r="20" spans="1:6" x14ac:dyDescent="0.45">
      <c r="A20" s="7"/>
      <c r="B20" s="7" t="s">
        <v>5</v>
      </c>
      <c r="D20" s="46">
        <v>0.5</v>
      </c>
      <c r="E20" s="47">
        <v>0.5</v>
      </c>
      <c r="F20" s="26">
        <f>D20*E20</f>
        <v>0.25</v>
      </c>
    </row>
    <row r="21" spans="1:6" x14ac:dyDescent="0.45">
      <c r="A21" s="7"/>
      <c r="B21" s="7" t="s">
        <v>6</v>
      </c>
      <c r="D21" s="46">
        <v>0.05</v>
      </c>
      <c r="E21" s="44">
        <v>1</v>
      </c>
      <c r="F21" s="16">
        <f>D21*E21</f>
        <v>0.05</v>
      </c>
    </row>
    <row r="22" spans="1:6" x14ac:dyDescent="0.45">
      <c r="A22" s="7"/>
      <c r="B22" s="7" t="s">
        <v>7</v>
      </c>
      <c r="D22" s="46">
        <v>0.35</v>
      </c>
      <c r="E22" s="44">
        <v>0.1</v>
      </c>
      <c r="F22" s="16">
        <f>D22*E22</f>
        <v>3.4999999999999996E-2</v>
      </c>
    </row>
    <row r="23" spans="1:6" x14ac:dyDescent="0.45">
      <c r="A23" s="7"/>
      <c r="B23" s="7" t="s">
        <v>8</v>
      </c>
      <c r="D23" s="46">
        <v>0.1</v>
      </c>
      <c r="E23" s="44">
        <v>2</v>
      </c>
      <c r="F23" s="16">
        <f t="shared" ref="F23:F24" si="0">D23*E23</f>
        <v>0.2</v>
      </c>
    </row>
    <row r="24" spans="1:6" x14ac:dyDescent="0.45">
      <c r="A24" s="7"/>
      <c r="B24" s="102" t="s">
        <v>9</v>
      </c>
      <c r="C24" s="103"/>
      <c r="D24" s="12">
        <f>1-D20-D21-D22-D23</f>
        <v>0</v>
      </c>
      <c r="E24" s="48">
        <v>0</v>
      </c>
      <c r="F24" s="18">
        <f t="shared" si="0"/>
        <v>0</v>
      </c>
    </row>
    <row r="25" spans="1:6" x14ac:dyDescent="0.45">
      <c r="A25" s="17"/>
      <c r="B25" s="27" t="s">
        <v>51</v>
      </c>
      <c r="C25" s="3"/>
      <c r="D25" s="22">
        <f>SUM(D20:D24)</f>
        <v>1</v>
      </c>
      <c r="E25" s="17"/>
      <c r="F25" s="28">
        <f>SUM(F20:F24)</f>
        <v>0.53499999999999992</v>
      </c>
    </row>
    <row r="26" spans="1:6" x14ac:dyDescent="0.45">
      <c r="A26" s="104"/>
      <c r="B26" s="105"/>
      <c r="C26" s="105"/>
      <c r="D26" s="105"/>
      <c r="E26" s="105"/>
      <c r="F26" s="106"/>
    </row>
    <row r="27" spans="1:6" x14ac:dyDescent="0.45">
      <c r="A27" s="4" t="s">
        <v>39</v>
      </c>
      <c r="B27" s="30" t="s">
        <v>10</v>
      </c>
      <c r="C27" s="5"/>
      <c r="D27" s="5"/>
      <c r="E27" s="5"/>
      <c r="F27" s="6"/>
    </row>
    <row r="28" spans="1:6" x14ac:dyDescent="0.45">
      <c r="A28" s="7"/>
      <c r="B28" s="4" t="s">
        <v>11</v>
      </c>
      <c r="C28" s="5"/>
      <c r="D28" s="47">
        <v>8</v>
      </c>
      <c r="F28" s="8"/>
    </row>
    <row r="29" spans="1:6" x14ac:dyDescent="0.45">
      <c r="A29" s="7"/>
      <c r="B29" s="7" t="s">
        <v>12</v>
      </c>
      <c r="D29" s="44">
        <v>36</v>
      </c>
      <c r="F29" s="8"/>
    </row>
    <row r="30" spans="1:6" x14ac:dyDescent="0.45">
      <c r="A30" s="7"/>
      <c r="B30" s="7" t="s">
        <v>13</v>
      </c>
      <c r="D30" s="44">
        <v>1</v>
      </c>
      <c r="F30" s="8"/>
    </row>
    <row r="31" spans="1:6" x14ac:dyDescent="0.45">
      <c r="A31" s="7"/>
      <c r="B31" s="7" t="s">
        <v>43</v>
      </c>
      <c r="D31" s="44">
        <v>1</v>
      </c>
      <c r="F31" s="8"/>
    </row>
    <row r="32" spans="1:6" x14ac:dyDescent="0.45">
      <c r="A32" s="7"/>
      <c r="B32" s="7" t="s">
        <v>14</v>
      </c>
      <c r="D32" s="52">
        <v>0.05</v>
      </c>
      <c r="F32" s="8"/>
    </row>
    <row r="33" spans="1:6" x14ac:dyDescent="0.45">
      <c r="A33" s="7"/>
      <c r="B33" s="7" t="s">
        <v>15</v>
      </c>
      <c r="D33" s="52">
        <v>0.02</v>
      </c>
      <c r="F33" s="8"/>
    </row>
    <row r="34" spans="1:6" x14ac:dyDescent="0.45">
      <c r="A34" s="17"/>
      <c r="B34" s="17" t="s">
        <v>44</v>
      </c>
      <c r="C34" s="1"/>
      <c r="D34" s="53">
        <v>0</v>
      </c>
      <c r="E34" s="1"/>
      <c r="F34" s="9"/>
    </row>
    <row r="35" spans="1:6" x14ac:dyDescent="0.45">
      <c r="A35" s="7"/>
      <c r="B35" t="s">
        <v>60</v>
      </c>
      <c r="E35" s="52">
        <v>0.05</v>
      </c>
      <c r="F35" s="8"/>
    </row>
    <row r="36" spans="1:6" x14ac:dyDescent="0.45">
      <c r="A36" s="7"/>
      <c r="B36" t="s">
        <v>63</v>
      </c>
      <c r="E36" s="55">
        <v>0.5</v>
      </c>
      <c r="F36" s="8"/>
    </row>
    <row r="37" spans="1:6" x14ac:dyDescent="0.45">
      <c r="A37" s="7"/>
      <c r="B37" t="s">
        <v>64</v>
      </c>
      <c r="E37" s="55">
        <v>0.5</v>
      </c>
      <c r="F37" s="8"/>
    </row>
    <row r="38" spans="1:6" ht="15.75" x14ac:dyDescent="0.5">
      <c r="A38" s="49" t="s">
        <v>52</v>
      </c>
      <c r="B38" s="50"/>
      <c r="C38" s="50"/>
      <c r="D38" s="50"/>
      <c r="E38" s="50"/>
      <c r="F38" s="51">
        <f>F73</f>
        <v>1.3244496855346011E-2</v>
      </c>
    </row>
    <row r="39" spans="1:6" ht="15.75" x14ac:dyDescent="0.5">
      <c r="A39" s="56"/>
      <c r="B39" s="57"/>
      <c r="C39" s="57"/>
      <c r="D39" s="57"/>
      <c r="E39" s="57"/>
      <c r="F39" s="58"/>
    </row>
    <row r="40" spans="1:6" x14ac:dyDescent="0.45">
      <c r="A40" s="29" t="s">
        <v>40</v>
      </c>
      <c r="B40" s="30" t="s">
        <v>71</v>
      </c>
      <c r="C40" s="5"/>
      <c r="D40" s="5"/>
      <c r="E40" s="5"/>
      <c r="F40" s="6"/>
    </row>
    <row r="41" spans="1:6" x14ac:dyDescent="0.45">
      <c r="A41" s="31" t="s">
        <v>41</v>
      </c>
      <c r="B41" s="10" t="s">
        <v>42</v>
      </c>
      <c r="F41" s="8"/>
    </row>
    <row r="42" spans="1:6" x14ac:dyDescent="0.45">
      <c r="A42" s="7"/>
      <c r="B42" t="s">
        <v>17</v>
      </c>
      <c r="F42" s="8" t="s">
        <v>16</v>
      </c>
    </row>
    <row r="43" spans="1:6" x14ac:dyDescent="0.45">
      <c r="A43" s="7"/>
      <c r="B43" t="s">
        <v>2</v>
      </c>
      <c r="D43" s="59">
        <f>F25</f>
        <v>0.53499999999999992</v>
      </c>
      <c r="F43" s="25">
        <f>-D43/2</f>
        <v>-0.26749999999999996</v>
      </c>
    </row>
    <row r="44" spans="1:6" x14ac:dyDescent="0.45">
      <c r="A44" s="7"/>
      <c r="B44" t="s">
        <v>18</v>
      </c>
      <c r="D44" s="24">
        <f>D30</f>
        <v>1</v>
      </c>
      <c r="F44" s="25">
        <f>D44/2</f>
        <v>0.5</v>
      </c>
    </row>
    <row r="45" spans="1:6" x14ac:dyDescent="0.45">
      <c r="A45" s="7"/>
      <c r="B45" t="s">
        <v>19</v>
      </c>
      <c r="D45" s="24">
        <f>D10</f>
        <v>0.5</v>
      </c>
      <c r="F45" s="25">
        <f>D45</f>
        <v>0.5</v>
      </c>
    </row>
    <row r="46" spans="1:6" x14ac:dyDescent="0.45">
      <c r="A46" s="7"/>
      <c r="B46" s="1" t="s">
        <v>20</v>
      </c>
      <c r="C46" s="1"/>
      <c r="D46" s="11">
        <f>D31</f>
        <v>1</v>
      </c>
      <c r="E46" s="1"/>
      <c r="F46" s="32">
        <f>D46</f>
        <v>1</v>
      </c>
    </row>
    <row r="47" spans="1:6" x14ac:dyDescent="0.45">
      <c r="A47" s="7"/>
      <c r="F47" s="25">
        <f>SUM(F43:F46)</f>
        <v>1.7324999999999999</v>
      </c>
    </row>
    <row r="48" spans="1:6" x14ac:dyDescent="0.45">
      <c r="A48" s="7"/>
      <c r="B48" s="4" t="s">
        <v>21</v>
      </c>
      <c r="C48" s="5"/>
      <c r="D48" s="5"/>
      <c r="E48" s="39">
        <f>F47</f>
        <v>1.7324999999999999</v>
      </c>
      <c r="F48" s="6"/>
    </row>
    <row r="49" spans="1:6" x14ac:dyDescent="0.45">
      <c r="A49" s="7"/>
      <c r="B49" s="7" t="str">
        <f>B9</f>
        <v>Interner Zinssatz (Jahreszinsatz)</v>
      </c>
      <c r="E49" s="60">
        <f>D9</f>
        <v>0.08</v>
      </c>
      <c r="F49" s="8"/>
    </row>
    <row r="50" spans="1:6" x14ac:dyDescent="0.45">
      <c r="A50" s="7"/>
      <c r="B50" s="17" t="s">
        <v>60</v>
      </c>
      <c r="C50" s="1"/>
      <c r="D50" s="2"/>
      <c r="E50" s="54">
        <f>E35</f>
        <v>0.05</v>
      </c>
      <c r="F50" s="9"/>
    </row>
    <row r="51" spans="1:6" x14ac:dyDescent="0.45">
      <c r="A51" s="7"/>
      <c r="B51" s="1" t="s">
        <v>68</v>
      </c>
      <c r="F51" s="33">
        <f>E48*E49/12*(1-E50)</f>
        <v>1.09725E-2</v>
      </c>
    </row>
    <row r="52" spans="1:6" x14ac:dyDescent="0.45">
      <c r="A52" s="31" t="s">
        <v>45</v>
      </c>
      <c r="B52" s="10" t="s">
        <v>46</v>
      </c>
      <c r="F52" s="8"/>
    </row>
    <row r="53" spans="1:6" x14ac:dyDescent="0.45">
      <c r="A53" s="7"/>
      <c r="B53" t="str">
        <f>B32</f>
        <v>Deckungsrücklass</v>
      </c>
      <c r="E53" s="12">
        <f>D32</f>
        <v>0.05</v>
      </c>
      <c r="F53" s="8"/>
    </row>
    <row r="54" spans="1:6" x14ac:dyDescent="0.45">
      <c r="A54" s="7"/>
      <c r="B54" t="s">
        <v>21</v>
      </c>
      <c r="C54" t="str">
        <f>"(50% von "&amp;D28&amp;" Mo)"</f>
        <v>(50% von 8 Mo)</v>
      </c>
      <c r="E54" s="24">
        <f>D28/2</f>
        <v>4</v>
      </c>
      <c r="F54" s="8"/>
    </row>
    <row r="55" spans="1:6" x14ac:dyDescent="0.45">
      <c r="A55" s="7"/>
      <c r="B55" t="str">
        <f>B9</f>
        <v>Interner Zinssatz (Jahreszinsatz)</v>
      </c>
      <c r="E55" s="60">
        <f>D9</f>
        <v>0.08</v>
      </c>
      <c r="F55" s="8"/>
    </row>
    <row r="56" spans="1:6" x14ac:dyDescent="0.45">
      <c r="A56" s="7"/>
      <c r="B56" s="1" t="s">
        <v>61</v>
      </c>
      <c r="C56" s="1"/>
      <c r="D56" s="2"/>
      <c r="E56" s="54">
        <f>E36</f>
        <v>0.5</v>
      </c>
      <c r="F56" s="9"/>
    </row>
    <row r="57" spans="1:6" x14ac:dyDescent="0.45">
      <c r="A57" s="7"/>
      <c r="B57" s="1" t="s">
        <v>69</v>
      </c>
      <c r="F57" s="34">
        <f>E53*E54*E55/12*(1-E56)</f>
        <v>6.6666666666666664E-4</v>
      </c>
    </row>
    <row r="58" spans="1:6" x14ac:dyDescent="0.45">
      <c r="A58" s="31" t="s">
        <v>47</v>
      </c>
      <c r="B58" s="10" t="s">
        <v>48</v>
      </c>
      <c r="F58" s="8"/>
    </row>
    <row r="59" spans="1:6" x14ac:dyDescent="0.45">
      <c r="A59" s="7"/>
      <c r="B59" t="str">
        <f>B33</f>
        <v>Haftungsrücklass</v>
      </c>
      <c r="D59" s="12">
        <f>D33</f>
        <v>0.02</v>
      </c>
      <c r="F59" s="8"/>
    </row>
    <row r="60" spans="1:6" x14ac:dyDescent="0.45">
      <c r="A60" s="7"/>
      <c r="B60" t="s">
        <v>21</v>
      </c>
      <c r="D60" s="24">
        <f>D29</f>
        <v>36</v>
      </c>
      <c r="F60" s="8"/>
    </row>
    <row r="61" spans="1:6" x14ac:dyDescent="0.45">
      <c r="A61" s="7"/>
      <c r="B61" t="str">
        <f>B9</f>
        <v>Interner Zinssatz (Jahreszinsatz)</v>
      </c>
      <c r="D61" s="60">
        <f>D9</f>
        <v>0.08</v>
      </c>
      <c r="F61" s="8"/>
    </row>
    <row r="62" spans="1:6" x14ac:dyDescent="0.45">
      <c r="A62" s="7"/>
      <c r="B62" s="1" t="s">
        <v>61</v>
      </c>
      <c r="C62" s="1"/>
      <c r="D62" s="2"/>
      <c r="E62" s="54">
        <f>E37</f>
        <v>0.5</v>
      </c>
      <c r="F62" s="9"/>
    </row>
    <row r="63" spans="1:6" x14ac:dyDescent="0.45">
      <c r="A63" s="17"/>
      <c r="B63" s="1" t="s">
        <v>67</v>
      </c>
      <c r="C63" s="1"/>
      <c r="D63" s="1"/>
      <c r="E63" s="1"/>
      <c r="F63" s="35">
        <f>D59*D60*D61/12*(1-E62)</f>
        <v>2.3999999999999998E-3</v>
      </c>
    </row>
    <row r="64" spans="1:6" x14ac:dyDescent="0.45">
      <c r="A64" s="31"/>
      <c r="B64" s="10" t="s">
        <v>65</v>
      </c>
      <c r="C64" s="10"/>
      <c r="D64" s="61">
        <v>1</v>
      </c>
      <c r="E64" s="10"/>
      <c r="F64" s="40">
        <f>F51+F57+F63</f>
        <v>1.4039166666666665E-2</v>
      </c>
    </row>
    <row r="65" spans="1:6" x14ac:dyDescent="0.45">
      <c r="A65" s="7"/>
      <c r="F65" s="8"/>
    </row>
    <row r="66" spans="1:6" x14ac:dyDescent="0.45">
      <c r="A66" s="7" t="s">
        <v>49</v>
      </c>
      <c r="B66" s="10" t="s">
        <v>50</v>
      </c>
      <c r="C66" s="10"/>
      <c r="D66" s="10"/>
      <c r="E66" s="10"/>
      <c r="F66" s="34">
        <f>F64</f>
        <v>1.4039166666666665E-2</v>
      </c>
    </row>
    <row r="67" spans="1:6" x14ac:dyDescent="0.45">
      <c r="A67" s="17" t="s">
        <v>22</v>
      </c>
      <c r="B67" s="1"/>
      <c r="C67" s="1"/>
      <c r="D67" s="13">
        <f>D11</f>
        <v>0.06</v>
      </c>
      <c r="E67" s="1"/>
      <c r="F67" s="35">
        <f>F68-F66</f>
        <v>-7.9466981132075495E-4</v>
      </c>
    </row>
    <row r="68" spans="1:6" x14ac:dyDescent="0.45">
      <c r="A68" s="7" t="s">
        <v>23</v>
      </c>
      <c r="F68" s="34">
        <f>F66/(1+D67)</f>
        <v>1.324449685534591E-2</v>
      </c>
    </row>
    <row r="69" spans="1:6" x14ac:dyDescent="0.45">
      <c r="A69" s="7"/>
      <c r="B69" t="s">
        <v>70</v>
      </c>
      <c r="E69" s="60">
        <v>1</v>
      </c>
      <c r="F69" s="34"/>
    </row>
    <row r="70" spans="1:6" x14ac:dyDescent="0.45">
      <c r="A70" s="7"/>
      <c r="B70" t="s">
        <v>24</v>
      </c>
      <c r="D70" s="2">
        <f>F68</f>
        <v>1.324449685534591E-2</v>
      </c>
      <c r="E70" s="2">
        <f>E69*(1+D70)</f>
        <v>1.013244496855346</v>
      </c>
      <c r="F70" s="34"/>
    </row>
    <row r="71" spans="1:6" x14ac:dyDescent="0.45">
      <c r="A71" s="7" t="s">
        <v>66</v>
      </c>
      <c r="D71" s="60">
        <f>D34</f>
        <v>0</v>
      </c>
      <c r="F71" s="8"/>
    </row>
    <row r="72" spans="1:6" x14ac:dyDescent="0.45">
      <c r="A72" s="17" t="s">
        <v>25</v>
      </c>
      <c r="B72" s="1"/>
      <c r="C72" s="1"/>
      <c r="D72" s="2">
        <f>D71/(1-D71)</f>
        <v>0</v>
      </c>
      <c r="E72" s="2">
        <f>E70*(1+D72)</f>
        <v>1.013244496855346</v>
      </c>
      <c r="F72" s="35"/>
    </row>
    <row r="73" spans="1:6" ht="15.75" x14ac:dyDescent="0.5">
      <c r="A73" s="36" t="s">
        <v>26</v>
      </c>
      <c r="B73" s="37"/>
      <c r="C73" s="37"/>
      <c r="D73" s="37"/>
      <c r="E73" s="37"/>
      <c r="F73" s="38">
        <f>E72-E69</f>
        <v>1.3244496855346011E-2</v>
      </c>
    </row>
    <row r="74" spans="1:6" ht="15.75" x14ac:dyDescent="0.5">
      <c r="A74" s="49"/>
      <c r="B74" s="50"/>
      <c r="C74" s="50"/>
      <c r="D74" s="50"/>
      <c r="E74" s="50"/>
      <c r="F74" s="51"/>
    </row>
    <row r="75" spans="1:6" x14ac:dyDescent="0.45">
      <c r="A75" s="107"/>
      <c r="B75" s="108"/>
      <c r="C75" s="108"/>
      <c r="D75" s="108"/>
      <c r="E75" s="108"/>
      <c r="F75" s="109"/>
    </row>
    <row r="76" spans="1:6" x14ac:dyDescent="0.45">
      <c r="A76" s="17"/>
      <c r="B76" s="1"/>
      <c r="C76" s="1"/>
      <c r="D76" s="1"/>
      <c r="E76" s="1"/>
      <c r="F76" s="9"/>
    </row>
    <row r="77" spans="1:6" ht="15.75" customHeight="1" x14ac:dyDescent="0.45">
      <c r="A77" s="4"/>
      <c r="B77" s="5"/>
      <c r="C77" s="5"/>
      <c r="D77" s="85" t="s">
        <v>54</v>
      </c>
      <c r="E77" s="86"/>
      <c r="F77" s="87"/>
    </row>
    <row r="78" spans="1:6" ht="14.25" customHeight="1" x14ac:dyDescent="0.45">
      <c r="A78" s="7"/>
      <c r="D78" s="88"/>
      <c r="E78" s="89"/>
      <c r="F78" s="90"/>
    </row>
    <row r="79" spans="1:6" ht="14.25" customHeight="1" x14ac:dyDescent="0.45">
      <c r="A79" s="7"/>
      <c r="D79" s="88"/>
      <c r="E79" s="89"/>
      <c r="F79" s="90"/>
    </row>
    <row r="80" spans="1:6" ht="15.75" x14ac:dyDescent="0.5">
      <c r="A80" s="7"/>
      <c r="D80" s="42"/>
      <c r="E80" s="41"/>
      <c r="F80" s="9"/>
    </row>
    <row r="81" spans="1:6" ht="15.75" customHeight="1" x14ac:dyDescent="0.45">
      <c r="A81" s="7"/>
      <c r="D81" s="85" t="s">
        <v>55</v>
      </c>
      <c r="E81" s="86"/>
      <c r="F81" s="87"/>
    </row>
    <row r="82" spans="1:6" ht="14.25" customHeight="1" x14ac:dyDescent="0.45">
      <c r="A82" s="7"/>
      <c r="D82" s="88"/>
      <c r="E82" s="89"/>
      <c r="F82" s="90"/>
    </row>
    <row r="83" spans="1:6" ht="14.25" customHeight="1" x14ac:dyDescent="0.45">
      <c r="A83" s="7"/>
      <c r="D83" s="88"/>
      <c r="E83" s="89"/>
      <c r="F83" s="90"/>
    </row>
    <row r="84" spans="1:6" ht="15.75" x14ac:dyDescent="0.5">
      <c r="A84" s="7"/>
      <c r="D84" s="17"/>
      <c r="E84" s="41"/>
      <c r="F84" s="9"/>
    </row>
    <row r="85" spans="1:6" ht="14.25" customHeight="1" x14ac:dyDescent="0.45">
      <c r="A85" s="7"/>
      <c r="D85" s="85" t="s">
        <v>57</v>
      </c>
      <c r="E85" s="86"/>
      <c r="F85" s="87"/>
    </row>
    <row r="86" spans="1:6" ht="15.75" customHeight="1" x14ac:dyDescent="0.45">
      <c r="A86" s="7"/>
      <c r="D86" s="88"/>
      <c r="E86" s="89"/>
      <c r="F86" s="90"/>
    </row>
    <row r="87" spans="1:6" ht="15.75" customHeight="1" x14ac:dyDescent="0.45">
      <c r="A87" s="17"/>
      <c r="B87" s="1"/>
      <c r="C87" s="1"/>
      <c r="D87" s="88"/>
      <c r="E87" s="89"/>
      <c r="F87" s="90"/>
    </row>
    <row r="88" spans="1:6" ht="15.75" x14ac:dyDescent="0.5">
      <c r="A88" s="91" t="s">
        <v>56</v>
      </c>
      <c r="B88" s="92"/>
      <c r="C88" s="93"/>
      <c r="D88" s="88"/>
      <c r="E88" s="89"/>
      <c r="F88" s="90"/>
    </row>
    <row r="89" spans="1:6" x14ac:dyDescent="0.45">
      <c r="A89" s="80" t="s">
        <v>58</v>
      </c>
      <c r="B89" s="81"/>
      <c r="C89" s="82"/>
      <c r="D89" s="17"/>
      <c r="E89" s="1"/>
      <c r="F89" s="9"/>
    </row>
  </sheetData>
  <sheetProtection sheet="1" formatColumns="0" selectLockedCells="1"/>
  <mergeCells count="16">
    <mergeCell ref="A89:C89"/>
    <mergeCell ref="A3:B3"/>
    <mergeCell ref="D77:F79"/>
    <mergeCell ref="D81:F83"/>
    <mergeCell ref="A88:C88"/>
    <mergeCell ref="E15:F15"/>
    <mergeCell ref="E16:F18"/>
    <mergeCell ref="D85:F88"/>
    <mergeCell ref="B24:C24"/>
    <mergeCell ref="A26:F26"/>
    <mergeCell ref="A75:F75"/>
    <mergeCell ref="A1:F1"/>
    <mergeCell ref="A2:F2"/>
    <mergeCell ref="A4:F4"/>
    <mergeCell ref="A5:F5"/>
    <mergeCell ref="A6:F7"/>
  </mergeCells>
  <conditionalFormatting sqref="B24 D24">
    <cfRule type="expression" dxfId="0" priority="1">
      <formula>$D$24&lt;-0.00001</formula>
    </cfRule>
  </conditionalFormatting>
  <dataValidations count="9">
    <dataValidation type="decimal" errorStyle="warning" allowBlank="1" showInputMessage="1" showErrorMessage="1" error="Plausibilität prüfen (5% - 10%)!" sqref="D9" xr:uid="{C2978EF8-84CF-405E-AF82-432AB4EA02F5}">
      <formula1>0.05</formula1>
      <formula2>0.1</formula2>
    </dataValidation>
    <dataValidation type="decimal" errorStyle="warning" allowBlank="1" showInputMessage="1" showErrorMessage="1" error="Plausibel?" sqref="D10" xr:uid="{28BC8C09-A6F6-47B1-85B0-391F3437BD29}">
      <formula1>0.1</formula1>
      <formula2>2</formula2>
    </dataValidation>
    <dataValidation type="decimal" errorStyle="warning" allowBlank="1" showInputMessage="1" showErrorMessage="1" error="Plausibel?" sqref="D11" xr:uid="{4637DF80-0AED-4887-89BE-37385C3B43C2}">
      <formula1>0</formula1>
      <formula2>0.1</formula2>
    </dataValidation>
    <dataValidation type="decimal" errorStyle="warning" allowBlank="1" showInputMessage="1" showErrorMessage="1" error="Plausibel?" sqref="D20:D23" xr:uid="{C1503F02-9DB8-4E59-A71F-13C422AC3731}">
      <formula1>0</formula1>
      <formula2>0.6</formula2>
    </dataValidation>
    <dataValidation type="decimal" errorStyle="warning" allowBlank="1" showInputMessage="1" showErrorMessage="1" error="Plausibel?" sqref="E20:E24" xr:uid="{5862E7B8-27ED-4CCA-8CC4-DBEF6BD0E1C9}">
      <formula1>0</formula1>
      <formula2>2</formula2>
    </dataValidation>
    <dataValidation type="decimal" errorStyle="warning" allowBlank="1" showInputMessage="1" showErrorMessage="1" error="Plausibel?" sqref="D28:D31" xr:uid="{6721F601-F227-4699-881D-7C731CB2042A}">
      <formula1>0</formula1>
      <formula2>100</formula2>
    </dataValidation>
    <dataValidation type="decimal" allowBlank="1" showInputMessage="1" showErrorMessage="1" error="Plausibel?" sqref="D32:D34" xr:uid="{CC0F34D7-4BBB-440E-9D2B-5A3500416114}">
      <formula1>0</formula1>
      <formula2>0.1</formula2>
    </dataValidation>
    <dataValidation type="decimal" errorStyle="warning" allowBlank="1" showInputMessage="1" showErrorMessage="1" error="Plausibel?" sqref="E35" xr:uid="{E27009B3-67E1-4476-84A4-A09E6B83544A}">
      <formula1>0</formula1>
      <formula2>0.2</formula2>
    </dataValidation>
    <dataValidation type="decimal" errorStyle="warning" allowBlank="1" showInputMessage="1" showErrorMessage="1" error="Plausibel?" sqref="E36:E37" xr:uid="{0E97AFEC-E091-4DCB-A4A4-52229B79AA66}">
      <formula1>0</formula1>
      <formula2>0.8</formula2>
    </dataValidation>
  </dataValidations>
  <hyperlinks>
    <hyperlink ref="A5" r:id="rId1" xr:uid="{D5269F9B-ED61-4558-9E4F-767B4B60FFED}"/>
    <hyperlink ref="A89" r:id="rId2" xr:uid="{ADB7B53D-A23A-42A7-9518-F0D95E5CF274}"/>
  </hyperlink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3"/>
  <rowBreaks count="1" manualBreakCount="1">
    <brk id="39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Bauzinsen 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Bauzinsen; ÖNORM B 2061</dc:title>
  <dc:creator>Andreas Kropik</dc:creator>
  <cp:lastModifiedBy>Andreas Kropik</cp:lastModifiedBy>
  <dcterms:created xsi:type="dcterms:W3CDTF">2020-04-07T06:32:48Z</dcterms:created>
  <dcterms:modified xsi:type="dcterms:W3CDTF">2024-07-16T11:28:16Z</dcterms:modified>
</cp:coreProperties>
</file>